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7080" tabRatio="877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<sst xmlns="http://schemas.openxmlformats.org/spreadsheetml/2006/main" count="86" uniqueCount="54">
  <si>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Capacity Needs Analysis</t>
  </si>
  <si>
    <t>Per Month</t>
  </si>
  <si>
    <t>Per Year</t>
  </si>
  <si>
    <t>Per Day</t>
  </si>
  <si>
    <t>Years</t>
  </si>
  <si>
    <t>FORM</t>
  </si>
  <si>
    <t>Growth</t>
  </si>
  <si>
    <t>Factor</t>
  </si>
  <si>
    <t>Kbytes</t>
  </si>
  <si>
    <t>Gbytes</t>
  </si>
  <si>
    <t>Required</t>
  </si>
  <si>
    <t>PURCHASE ORDER</t>
  </si>
  <si>
    <t>AR STATEMENT</t>
  </si>
  <si>
    <t>Retention</t>
  </si>
  <si>
    <t>GL DAILY DETAIL</t>
  </si>
  <si>
    <t>MONTHLY AR REPORTS</t>
  </si>
  <si>
    <t>MONTHLY AP REPORTS</t>
  </si>
  <si>
    <t>Weekly AR AGING</t>
  </si>
  <si>
    <t>Weekly AP AGING</t>
  </si>
  <si>
    <t>AP CHECK</t>
  </si>
  <si>
    <t>PR CHECK</t>
  </si>
  <si>
    <t>PR PAY PERIOD REPORTS</t>
  </si>
  <si>
    <t>MONTHLY PR REPORTS</t>
  </si>
  <si>
    <t>MONTHLY GL REPORTS</t>
  </si>
  <si>
    <t>PO Receipt Voucher</t>
  </si>
  <si>
    <t>Timesheet</t>
  </si>
  <si>
    <t>Docs</t>
  </si>
  <si>
    <t>Horizon</t>
  </si>
  <si>
    <t xml:space="preserve">TOTAL GB   </t>
  </si>
  <si>
    <t>AR SO / Picking List</t>
  </si>
  <si>
    <t>AR SO INVOICE</t>
  </si>
  <si>
    <t>Per Mo</t>
  </si>
  <si>
    <t>Per Week</t>
  </si>
  <si>
    <t>CALC</t>
  </si>
  <si>
    <t>Per Doc</t>
  </si>
  <si>
    <t>Avg Pages</t>
  </si>
  <si>
    <t>INPUT</t>
  </si>
  <si>
    <t>Fixed</t>
  </si>
  <si>
    <t>Variable</t>
  </si>
  <si>
    <t>SCAN</t>
  </si>
  <si>
    <t>Customer P.O.</t>
  </si>
  <si>
    <t>Signed Delivery Slip</t>
  </si>
  <si>
    <t>Signed Receiver</t>
  </si>
  <si>
    <t>AP Vendor Invoice</t>
  </si>
  <si>
    <t>Form</t>
  </si>
  <si>
    <t>Report</t>
  </si>
  <si>
    <t>DocType</t>
  </si>
  <si>
    <r>
      <t xml:space="preserve">CHANGE INPUT FACTORS HIGHLIGHTED IN </t>
    </r>
    <r>
      <rPr>
        <b/>
        <sz val="14"/>
        <color indexed="10"/>
        <rFont val="Arial"/>
        <family val="2"/>
      </rPr>
      <t>RED</t>
    </r>
    <r>
      <rPr>
        <b/>
        <sz val="14"/>
        <color indexed="12"/>
        <rFont val="Arial"/>
        <family val="2"/>
      </rPr>
      <t xml:space="preserve"> ONLY, all other number cells auto-calculate.</t>
    </r>
  </si>
  <si>
    <t>Play around with red inputs to see impact on capacity required.</t>
  </si>
  <si>
    <t>UnForm Archiving</t>
  </si>
  <si>
    <t>9.0 Percent</t>
  </si>
  <si>
    <t>Bump Factor</t>
  </si>
  <si>
    <t>Applied to Variable KB</t>
  </si>
  <si>
    <t>FOR XYZ - mje 06/06/2013 upd. 03/19/15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</si>
</sst>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0.00000"/>
    <numFmt numFmtId="169" formatCode="0.0000"/>
    <numFmt numFmtId="170" formatCode="_(* #,##0.0_);_(* \(#,##0.0\);_(* &quot;-&quot;?_);_(@_)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8"/>
      <color indexed="40"/>
      <name val="Arial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65" fontId="2" fillId="0" borderId="0" xfId="4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65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2" fillId="0" borderId="0" xfId="42" applyNumberFormat="1" applyFont="1" applyAlignment="1">
      <alignment horizontal="center"/>
    </xf>
    <xf numFmtId="165" fontId="1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165" fontId="1" fillId="34" borderId="0" xfId="42" applyNumberFormat="1" applyFont="1" applyFill="1" applyAlignment="1">
      <alignment/>
    </xf>
    <xf numFmtId="165" fontId="2" fillId="34" borderId="0" xfId="42" applyNumberFormat="1" applyFont="1" applyFill="1" applyAlignment="1">
      <alignment horizontal="center"/>
    </xf>
    <xf numFmtId="0" fontId="1" fillId="34" borderId="0" xfId="42" applyNumberFormat="1" applyFont="1" applyFill="1" applyAlignment="1">
      <alignment horizontal="center"/>
    </xf>
    <xf numFmtId="164" fontId="1" fillId="34" borderId="0" xfId="42" applyNumberFormat="1" applyFont="1" applyFill="1" applyAlignment="1">
      <alignment horizontal="center"/>
    </xf>
    <xf numFmtId="9" fontId="2" fillId="0" borderId="0" xfId="59" applyFont="1" applyAlignment="1">
      <alignment horizontal="center"/>
    </xf>
    <xf numFmtId="165" fontId="2" fillId="33" borderId="0" xfId="42" applyNumberFormat="1" applyFont="1" applyFill="1" applyAlignment="1">
      <alignment horizontal="center"/>
    </xf>
    <xf numFmtId="165" fontId="1" fillId="34" borderId="0" xfId="42" applyNumberFormat="1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0" xfId="42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7" fillId="0" borderId="11" xfId="59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6" fillId="0" borderId="12" xfId="42" applyNumberFormat="1" applyFont="1" applyBorder="1" applyAlignment="1">
      <alignment horizontal="center"/>
    </xf>
    <xf numFmtId="0" fontId="6" fillId="0" borderId="0" xfId="42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34" borderId="12" xfId="42" applyNumberFormat="1" applyFont="1" applyFill="1" applyBorder="1" applyAlignment="1">
      <alignment horizontal="center"/>
    </xf>
    <xf numFmtId="0" fontId="6" fillId="34" borderId="0" xfId="42" applyNumberFormat="1" applyFont="1" applyFill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65" fontId="6" fillId="0" borderId="14" xfId="42" applyNumberFormat="1" applyFont="1" applyBorder="1" applyAlignment="1">
      <alignment horizontal="center"/>
    </xf>
    <xf numFmtId="0" fontId="6" fillId="0" borderId="15" xfId="42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34" borderId="15" xfId="42" applyNumberFormat="1" applyFont="1" applyFill="1" applyBorder="1" applyAlignment="1">
      <alignment horizontal="center"/>
    </xf>
    <xf numFmtId="0" fontId="6" fillId="0" borderId="16" xfId="42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164" fontId="2" fillId="35" borderId="18" xfId="42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8" xfId="0" applyFont="1" applyFill="1" applyBorder="1" applyAlignment="1">
      <alignment/>
    </xf>
    <xf numFmtId="164" fontId="2" fillId="34" borderId="18" xfId="42" applyNumberFormat="1" applyFont="1" applyFill="1" applyBorder="1" applyAlignment="1">
      <alignment/>
    </xf>
    <xf numFmtId="164" fontId="3" fillId="35" borderId="20" xfId="0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165" fontId="2" fillId="0" borderId="22" xfId="42" applyNumberFormat="1" applyFont="1" applyBorder="1" applyAlignment="1">
      <alignment horizontal="center"/>
    </xf>
    <xf numFmtId="165" fontId="2" fillId="33" borderId="22" xfId="42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6" fillId="33" borderId="0" xfId="42" applyNumberFormat="1" applyFont="1" applyFill="1" applyAlignment="1">
      <alignment horizontal="center"/>
    </xf>
    <xf numFmtId="164" fontId="6" fillId="33" borderId="22" xfId="42" applyNumberFormat="1" applyFont="1" applyFill="1" applyBorder="1" applyAlignment="1">
      <alignment horizontal="center"/>
    </xf>
    <xf numFmtId="164" fontId="6" fillId="34" borderId="0" xfId="42" applyNumberFormat="1" applyFont="1" applyFill="1" applyAlignment="1">
      <alignment horizontal="center"/>
    </xf>
    <xf numFmtId="164" fontId="6" fillId="34" borderId="22" xfId="42" applyNumberFormat="1" applyFont="1" applyFill="1" applyBorder="1" applyAlignment="1">
      <alignment horizontal="center"/>
    </xf>
    <xf numFmtId="0" fontId="6" fillId="36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165" fontId="16" fillId="37" borderId="0" xfId="42" applyNumberFormat="1" applyFont="1" applyFill="1" applyAlignment="1">
      <alignment horizontal="center"/>
    </xf>
    <xf numFmtId="165" fontId="2" fillId="37" borderId="14" xfId="42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9" fontId="16" fillId="0" borderId="23" xfId="42" applyNumberFormat="1" applyFont="1" applyFill="1" applyBorder="1" applyAlignment="1">
      <alignment horizontal="center"/>
    </xf>
    <xf numFmtId="9" fontId="16" fillId="0" borderId="24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6.421875" style="5" bestFit="1" customWidth="1"/>
    <col min="2" max="2" width="25.57421875" style="6" bestFit="1" customWidth="1"/>
    <col min="3" max="3" width="7.7109375" style="2" bestFit="1" customWidth="1"/>
    <col min="4" max="6" width="7.7109375" style="7" customWidth="1"/>
    <col min="7" max="7" width="8.57421875" style="7" bestFit="1" customWidth="1"/>
    <col min="8" max="8" width="3.57421875" style="7" customWidth="1"/>
    <col min="9" max="9" width="9.57421875" style="6" customWidth="1"/>
    <col min="10" max="11" width="8.28125" style="6" customWidth="1"/>
    <col min="12" max="12" width="8.8515625" style="7" bestFit="1" customWidth="1"/>
    <col min="13" max="13" width="10.57421875" style="6" customWidth="1"/>
    <col min="14" max="14" width="3.57421875" style="6" customWidth="1"/>
    <col min="15" max="15" width="7.57421875" style="8" bestFit="1" customWidth="1"/>
    <col min="16" max="16" width="11.57421875" style="8" customWidth="1"/>
    <col min="17" max="17" width="3.57421875" style="5" customWidth="1"/>
    <col min="18" max="18" width="10.28125" style="44" bestFit="1" customWidth="1"/>
    <col min="19" max="19" width="3.57421875" style="6" customWidth="1"/>
    <col min="20" max="20" width="9.140625" style="5" customWidth="1"/>
    <col min="21" max="16384" width="9.140625" style="6" customWidth="1"/>
  </cols>
  <sheetData>
    <row r="1" spans="15:16" ht="15.75" thickBot="1">
      <c r="O1" s="77" t="s">
        <v>50</v>
      </c>
      <c r="P1" s="77"/>
    </row>
    <row r="2" spans="1:18" ht="15.75">
      <c r="A2" s="3" t="s">
        <v>49</v>
      </c>
      <c r="B2" s="4"/>
      <c r="C2" s="49"/>
      <c r="D2" s="54"/>
      <c r="E2" s="54"/>
      <c r="F2" s="54"/>
      <c r="G2" s="54"/>
      <c r="H2" s="16"/>
      <c r="I2" s="2" t="s">
        <v>33</v>
      </c>
      <c r="J2" s="2" t="s">
        <v>33</v>
      </c>
      <c r="K2" s="54" t="s">
        <v>36</v>
      </c>
      <c r="L2" s="54" t="s">
        <v>36</v>
      </c>
      <c r="M2" s="5" t="s">
        <v>6</v>
      </c>
      <c r="O2" s="77" t="s">
        <v>51</v>
      </c>
      <c r="P2" s="77"/>
      <c r="R2" s="45"/>
    </row>
    <row r="3" spans="1:18" ht="16.5" thickBot="1">
      <c r="A3" s="79" t="s">
        <v>0</v>
      </c>
      <c r="B3" s="80"/>
      <c r="C3" s="49"/>
      <c r="D3" s="60" t="s">
        <v>26</v>
      </c>
      <c r="E3" s="60" t="s">
        <v>26</v>
      </c>
      <c r="F3" s="60" t="s">
        <v>26</v>
      </c>
      <c r="G3" s="60" t="s">
        <v>35</v>
      </c>
      <c r="H3" s="16"/>
      <c r="I3" s="7" t="s">
        <v>26</v>
      </c>
      <c r="J3" s="7" t="s">
        <v>26</v>
      </c>
      <c r="K3" s="62" t="s">
        <v>6</v>
      </c>
      <c r="L3" s="63" t="s">
        <v>13</v>
      </c>
      <c r="M3" s="7" t="s">
        <v>27</v>
      </c>
      <c r="O3" s="78" t="s">
        <v>52</v>
      </c>
      <c r="P3" s="78"/>
      <c r="R3" s="55" t="s">
        <v>9</v>
      </c>
    </row>
    <row r="4" spans="1:18" ht="15.75" thickBot="1">
      <c r="A4" s="6"/>
      <c r="D4" s="61" t="s">
        <v>3</v>
      </c>
      <c r="E4" s="61" t="s">
        <v>32</v>
      </c>
      <c r="F4" s="61" t="s">
        <v>31</v>
      </c>
      <c r="G4" s="61" t="s">
        <v>34</v>
      </c>
      <c r="H4" s="24"/>
      <c r="I4" s="9" t="s">
        <v>1</v>
      </c>
      <c r="J4" s="9" t="s">
        <v>2</v>
      </c>
      <c r="K4" s="64" t="s">
        <v>7</v>
      </c>
      <c r="L4" s="65" t="s">
        <v>4</v>
      </c>
      <c r="M4" s="9" t="s">
        <v>26</v>
      </c>
      <c r="O4" s="84">
        <v>1</v>
      </c>
      <c r="P4" s="85"/>
      <c r="R4" s="56" t="s">
        <v>10</v>
      </c>
    </row>
    <row r="5" spans="2:18" ht="16.5" thickBot="1">
      <c r="B5" s="76" t="s">
        <v>53</v>
      </c>
      <c r="D5" s="7">
        <v>1</v>
      </c>
      <c r="E5" s="7">
        <v>4.3</v>
      </c>
      <c r="F5" s="7">
        <v>21</v>
      </c>
      <c r="H5" s="16"/>
      <c r="I5" s="5"/>
      <c r="J5" s="5">
        <v>12</v>
      </c>
      <c r="K5" s="28">
        <v>0.05</v>
      </c>
      <c r="L5" s="29">
        <v>5</v>
      </c>
      <c r="M5" s="5"/>
      <c r="O5" s="1" t="s">
        <v>37</v>
      </c>
      <c r="P5" s="57" t="s">
        <v>38</v>
      </c>
      <c r="R5" s="46"/>
    </row>
    <row r="6" spans="1:18" ht="11.25">
      <c r="A6" s="5" t="s">
        <v>5</v>
      </c>
      <c r="C6" s="2" t="s">
        <v>46</v>
      </c>
      <c r="H6" s="16"/>
      <c r="I6" s="5"/>
      <c r="J6" s="5"/>
      <c r="K6" s="10">
        <f>(1+K5)^L5</f>
        <v>1.2762815625000001</v>
      </c>
      <c r="M6" s="5"/>
      <c r="O6" s="22" t="s">
        <v>8</v>
      </c>
      <c r="P6" s="58" t="s">
        <v>8</v>
      </c>
      <c r="R6" s="46"/>
    </row>
    <row r="7" spans="1:18" ht="11.25">
      <c r="A7" s="14"/>
      <c r="B7" s="15"/>
      <c r="C7" s="50"/>
      <c r="D7" s="75" t="s">
        <v>36</v>
      </c>
      <c r="E7" s="75" t="s">
        <v>36</v>
      </c>
      <c r="F7" s="75" t="s">
        <v>36</v>
      </c>
      <c r="G7" s="75" t="s">
        <v>36</v>
      </c>
      <c r="H7" s="16"/>
      <c r="I7" s="15"/>
      <c r="J7" s="15"/>
      <c r="K7" s="15"/>
      <c r="L7" s="16"/>
      <c r="M7" s="15"/>
      <c r="N7" s="15"/>
      <c r="O7" s="75" t="s">
        <v>36</v>
      </c>
      <c r="P7" s="75" t="s">
        <v>36</v>
      </c>
      <c r="Q7" s="14"/>
      <c r="R7" s="51"/>
    </row>
    <row r="8" spans="1:18" ht="11.25">
      <c r="A8" s="5">
        <v>1</v>
      </c>
      <c r="B8" s="6" t="s">
        <v>30</v>
      </c>
      <c r="C8" s="2" t="s">
        <v>44</v>
      </c>
      <c r="D8" s="30">
        <v>400</v>
      </c>
      <c r="E8" s="31"/>
      <c r="F8" s="31"/>
      <c r="G8" s="40">
        <v>1</v>
      </c>
      <c r="H8" s="25"/>
      <c r="I8" s="8">
        <f>(D8*$F$5)+(E8*$E$5)+F8</f>
        <v>8400</v>
      </c>
      <c r="J8" s="12">
        <f>I8*$J$5</f>
        <v>100800</v>
      </c>
      <c r="K8" s="12"/>
      <c r="L8" s="13">
        <f>$L$5</f>
        <v>5</v>
      </c>
      <c r="M8" s="12">
        <f>J8*L8*$K$6</f>
        <v>643245.9075000001</v>
      </c>
      <c r="O8" s="71">
        <v>25.3</v>
      </c>
      <c r="P8" s="72">
        <v>10</v>
      </c>
      <c r="Q8" s="2"/>
      <c r="R8" s="47">
        <f>((M8*O8)+(M8*(G8*P8*(1+$O$4))))/1024^2</f>
        <v>27.789153680562976</v>
      </c>
    </row>
    <row r="9" spans="1:18" ht="11.25">
      <c r="A9" s="5">
        <v>2</v>
      </c>
      <c r="B9" s="6" t="s">
        <v>29</v>
      </c>
      <c r="C9" s="2" t="s">
        <v>44</v>
      </c>
      <c r="D9" s="32">
        <v>400</v>
      </c>
      <c r="E9" s="33"/>
      <c r="F9" s="33"/>
      <c r="G9" s="41">
        <v>1</v>
      </c>
      <c r="H9" s="16"/>
      <c r="I9" s="8">
        <f>(D9*$F$5)+(E9*$E$5)+F9</f>
        <v>8400</v>
      </c>
      <c r="J9" s="12">
        <f>I9*$J$5</f>
        <v>100800</v>
      </c>
      <c r="K9" s="12"/>
      <c r="L9" s="13">
        <f>$L$5</f>
        <v>5</v>
      </c>
      <c r="M9" s="12">
        <f>J9*L9*$K$6</f>
        <v>643245.9075000001</v>
      </c>
      <c r="O9" s="71">
        <v>25.3</v>
      </c>
      <c r="P9" s="72">
        <v>10</v>
      </c>
      <c r="Q9" s="2"/>
      <c r="R9" s="47">
        <f aca="true" t="shared" si="0" ref="R9:R31">((M9*O9)+(M9*(G9*P9*(1+$O$4))))/1024^2</f>
        <v>27.789153680562976</v>
      </c>
    </row>
    <row r="10" spans="1:18" ht="11.25">
      <c r="A10" s="5">
        <v>3</v>
      </c>
      <c r="B10" s="6" t="s">
        <v>40</v>
      </c>
      <c r="C10" s="70" t="s">
        <v>39</v>
      </c>
      <c r="D10" s="32"/>
      <c r="E10" s="33"/>
      <c r="F10" s="33"/>
      <c r="G10" s="41">
        <v>1</v>
      </c>
      <c r="H10" s="16"/>
      <c r="I10" s="8">
        <f>(D10*$F$5)+(E10*$E$5)+F10</f>
        <v>0</v>
      </c>
      <c r="J10" s="12">
        <f>I10*$J$5</f>
        <v>0</v>
      </c>
      <c r="K10" s="12"/>
      <c r="L10" s="13">
        <f>$L$5</f>
        <v>5</v>
      </c>
      <c r="M10" s="12">
        <f>J10*L10*$K$6</f>
        <v>0</v>
      </c>
      <c r="O10" s="71"/>
      <c r="P10" s="72">
        <v>140</v>
      </c>
      <c r="Q10" s="2"/>
      <c r="R10" s="47">
        <f t="shared" si="0"/>
        <v>0</v>
      </c>
    </row>
    <row r="11" spans="1:18" ht="11.25">
      <c r="A11" s="5">
        <v>4</v>
      </c>
      <c r="B11" s="6" t="s">
        <v>41</v>
      </c>
      <c r="C11" s="70" t="s">
        <v>39</v>
      </c>
      <c r="D11" s="32">
        <v>300</v>
      </c>
      <c r="E11" s="33"/>
      <c r="F11" s="33"/>
      <c r="G11" s="41">
        <v>1</v>
      </c>
      <c r="H11" s="16"/>
      <c r="I11" s="8">
        <f>(D11*$F$5)+(E11*$E$5)+F11</f>
        <v>6300</v>
      </c>
      <c r="J11" s="12">
        <f>I11*$J$5</f>
        <v>75600</v>
      </c>
      <c r="K11" s="12"/>
      <c r="L11" s="13">
        <f>$L$5</f>
        <v>5</v>
      </c>
      <c r="M11" s="12">
        <f>J11*L11*$K$6</f>
        <v>482434.43062500004</v>
      </c>
      <c r="O11" s="71"/>
      <c r="P11" s="72">
        <v>140</v>
      </c>
      <c r="R11" s="47">
        <f t="shared" si="0"/>
        <v>128.8238912343979</v>
      </c>
    </row>
    <row r="12" spans="1:18" ht="11.25">
      <c r="A12" s="5">
        <v>5</v>
      </c>
      <c r="B12" s="6" t="s">
        <v>12</v>
      </c>
      <c r="C12" s="2" t="s">
        <v>44</v>
      </c>
      <c r="D12" s="30"/>
      <c r="E12" s="31"/>
      <c r="F12" s="31">
        <v>1500</v>
      </c>
      <c r="G12" s="40">
        <v>1</v>
      </c>
      <c r="H12" s="19"/>
      <c r="I12" s="8">
        <f>(D12*$F$5)+(E12*$E$5)+F12</f>
        <v>1500</v>
      </c>
      <c r="J12" s="12">
        <f>I12*$J$5</f>
        <v>18000</v>
      </c>
      <c r="K12" s="12"/>
      <c r="L12" s="13">
        <f>$L$5</f>
        <v>5</v>
      </c>
      <c r="M12" s="12">
        <f>J12*L12*$K$6</f>
        <v>114865.34062500001</v>
      </c>
      <c r="O12" s="71">
        <v>25.3</v>
      </c>
      <c r="P12" s="72">
        <v>10</v>
      </c>
      <c r="R12" s="47">
        <f t="shared" si="0"/>
        <v>4.962348871529103</v>
      </c>
    </row>
    <row r="13" spans="4:18" ht="11.25">
      <c r="D13" s="30"/>
      <c r="E13" s="31"/>
      <c r="F13" s="31"/>
      <c r="G13" s="40"/>
      <c r="H13" s="19"/>
      <c r="I13" s="12"/>
      <c r="J13" s="12"/>
      <c r="K13" s="12"/>
      <c r="L13" s="13"/>
      <c r="M13" s="12"/>
      <c r="O13" s="71"/>
      <c r="P13" s="72"/>
      <c r="R13" s="47">
        <f t="shared" si="0"/>
        <v>0</v>
      </c>
    </row>
    <row r="14" spans="1:18" ht="11.25">
      <c r="A14" s="5">
        <v>6</v>
      </c>
      <c r="B14" s="6" t="s">
        <v>11</v>
      </c>
      <c r="C14" s="2" t="s">
        <v>44</v>
      </c>
      <c r="D14" s="30">
        <v>100</v>
      </c>
      <c r="E14" s="31"/>
      <c r="F14" s="31"/>
      <c r="G14" s="40">
        <v>1</v>
      </c>
      <c r="H14" s="19"/>
      <c r="I14" s="8">
        <f>(D14*$F$5)+(E14*$E$5)+F14</f>
        <v>2100</v>
      </c>
      <c r="J14" s="12">
        <f>I14*$J$5</f>
        <v>25200</v>
      </c>
      <c r="K14" s="12"/>
      <c r="L14" s="13">
        <f>$L$5</f>
        <v>5</v>
      </c>
      <c r="M14" s="12">
        <f>J14*L14*$K$6</f>
        <v>160811.47687500002</v>
      </c>
      <c r="O14" s="71">
        <v>25.3</v>
      </c>
      <c r="P14" s="72">
        <v>10</v>
      </c>
      <c r="R14" s="47">
        <f t="shared" si="0"/>
        <v>6.947288420140744</v>
      </c>
    </row>
    <row r="15" spans="1:18" ht="11.25">
      <c r="A15" s="5">
        <v>7</v>
      </c>
      <c r="B15" s="6" t="s">
        <v>42</v>
      </c>
      <c r="C15" s="70" t="s">
        <v>39</v>
      </c>
      <c r="D15" s="30">
        <v>50</v>
      </c>
      <c r="E15" s="31"/>
      <c r="F15" s="31"/>
      <c r="G15" s="40">
        <v>1</v>
      </c>
      <c r="H15" s="19"/>
      <c r="I15" s="8">
        <f>(D15*$F$5)+(E15*$E$5)+F15</f>
        <v>1050</v>
      </c>
      <c r="J15" s="12">
        <f>I15*$J$5</f>
        <v>12600</v>
      </c>
      <c r="K15" s="12"/>
      <c r="L15" s="13">
        <f>$L$5</f>
        <v>5</v>
      </c>
      <c r="M15" s="12">
        <f>J15*L15*$K$6</f>
        <v>80405.73843750001</v>
      </c>
      <c r="O15" s="71"/>
      <c r="P15" s="72">
        <v>140</v>
      </c>
      <c r="R15" s="47">
        <f t="shared" si="0"/>
        <v>21.470648539066318</v>
      </c>
    </row>
    <row r="16" spans="1:18" ht="11.25">
      <c r="A16" s="5">
        <v>8</v>
      </c>
      <c r="B16" s="6" t="s">
        <v>24</v>
      </c>
      <c r="C16" s="2" t="s">
        <v>44</v>
      </c>
      <c r="D16" s="30"/>
      <c r="E16" s="31"/>
      <c r="F16" s="31"/>
      <c r="G16" s="40">
        <v>1</v>
      </c>
      <c r="H16" s="19"/>
      <c r="I16" s="8">
        <f>(D16*$F$5)+(E16*$E$5)+F16</f>
        <v>0</v>
      </c>
      <c r="J16" s="12">
        <f>I16*$J$5</f>
        <v>0</v>
      </c>
      <c r="K16" s="12"/>
      <c r="L16" s="13">
        <f>$L$5</f>
        <v>5</v>
      </c>
      <c r="M16" s="12">
        <f>J16*L16*$K$6</f>
        <v>0</v>
      </c>
      <c r="O16" s="71">
        <v>25.3</v>
      </c>
      <c r="P16" s="72">
        <v>10</v>
      </c>
      <c r="R16" s="47">
        <f t="shared" si="0"/>
        <v>0</v>
      </c>
    </row>
    <row r="17" spans="1:18" ht="11.25">
      <c r="A17" s="5">
        <v>9</v>
      </c>
      <c r="B17" s="6" t="s">
        <v>19</v>
      </c>
      <c r="C17" s="2" t="s">
        <v>44</v>
      </c>
      <c r="D17" s="30"/>
      <c r="E17" s="31"/>
      <c r="F17" s="31">
        <v>2000</v>
      </c>
      <c r="G17" s="40">
        <v>1</v>
      </c>
      <c r="H17" s="19"/>
      <c r="I17" s="8">
        <f>(D17*$F$5)+(E17*$E$5)+F17</f>
        <v>2000</v>
      </c>
      <c r="J17" s="12">
        <f>I17*$J$5</f>
        <v>24000</v>
      </c>
      <c r="K17" s="12"/>
      <c r="L17" s="13">
        <f>$L$5</f>
        <v>5</v>
      </c>
      <c r="M17" s="12">
        <f>J17*L17*$K$6</f>
        <v>153153.7875</v>
      </c>
      <c r="O17" s="71">
        <v>25.3</v>
      </c>
      <c r="P17" s="72">
        <v>10</v>
      </c>
      <c r="R17" s="47">
        <f t="shared" si="0"/>
        <v>6.6164651620388035</v>
      </c>
    </row>
    <row r="18" spans="1:18" ht="11.25">
      <c r="A18" s="5">
        <v>10</v>
      </c>
      <c r="B18" s="6" t="s">
        <v>43</v>
      </c>
      <c r="C18" s="70" t="s">
        <v>39</v>
      </c>
      <c r="D18" s="30">
        <v>100</v>
      </c>
      <c r="E18" s="31"/>
      <c r="F18" s="31"/>
      <c r="G18" s="40">
        <v>1</v>
      </c>
      <c r="H18" s="19"/>
      <c r="I18" s="8">
        <f>(D18*$F$5)+(E18*$E$5)+F18</f>
        <v>2100</v>
      </c>
      <c r="J18" s="12">
        <f>I18*$J$5</f>
        <v>25200</v>
      </c>
      <c r="K18" s="12"/>
      <c r="L18" s="13">
        <f>$L$5</f>
        <v>5</v>
      </c>
      <c r="M18" s="12">
        <f>J18*L18*$K$6</f>
        <v>160811.47687500002</v>
      </c>
      <c r="O18" s="71"/>
      <c r="P18" s="72">
        <v>140</v>
      </c>
      <c r="R18" s="47">
        <f t="shared" si="0"/>
        <v>42.941297078132635</v>
      </c>
    </row>
    <row r="19" spans="4:18" ht="11.25">
      <c r="D19" s="30"/>
      <c r="E19" s="31"/>
      <c r="F19" s="31"/>
      <c r="G19" s="40"/>
      <c r="H19" s="19"/>
      <c r="I19" s="11"/>
      <c r="J19" s="12"/>
      <c r="K19" s="12"/>
      <c r="L19" s="13"/>
      <c r="M19" s="12"/>
      <c r="O19" s="71"/>
      <c r="P19" s="72"/>
      <c r="R19" s="47">
        <f t="shared" si="0"/>
        <v>0</v>
      </c>
    </row>
    <row r="20" spans="1:18" ht="11.25">
      <c r="A20" s="5">
        <v>11</v>
      </c>
      <c r="B20" s="6" t="s">
        <v>20</v>
      </c>
      <c r="C20" s="2" t="s">
        <v>44</v>
      </c>
      <c r="D20" s="30"/>
      <c r="E20" s="31">
        <v>50</v>
      </c>
      <c r="F20" s="31"/>
      <c r="G20" s="40">
        <v>1</v>
      </c>
      <c r="H20" s="19"/>
      <c r="I20" s="8">
        <f>(D20*$F$5)+(E20*$E$5)+F20</f>
        <v>215</v>
      </c>
      <c r="J20" s="12">
        <f>I20*$J$5</f>
        <v>2580</v>
      </c>
      <c r="K20" s="12"/>
      <c r="L20" s="13">
        <f>$L$5</f>
        <v>5</v>
      </c>
      <c r="M20" s="12">
        <f>J20*L20*$K$6</f>
        <v>16464.032156250003</v>
      </c>
      <c r="O20" s="71">
        <v>25.3</v>
      </c>
      <c r="P20" s="72">
        <v>10</v>
      </c>
      <c r="R20" s="47">
        <f t="shared" si="0"/>
        <v>0.7112700049191715</v>
      </c>
    </row>
    <row r="21" spans="1:18" ht="11.25">
      <c r="A21" s="5">
        <v>12</v>
      </c>
      <c r="B21" s="6" t="s">
        <v>25</v>
      </c>
      <c r="C21" s="2" t="s">
        <v>44</v>
      </c>
      <c r="D21" s="30"/>
      <c r="E21" s="31">
        <v>50</v>
      </c>
      <c r="F21" s="31"/>
      <c r="G21" s="40">
        <v>1</v>
      </c>
      <c r="H21" s="19"/>
      <c r="I21" s="8">
        <f>(D21*$F$5)+(E21*$E$5)+F21</f>
        <v>215</v>
      </c>
      <c r="J21" s="12">
        <f>I21*$J$5</f>
        <v>2580</v>
      </c>
      <c r="K21" s="12"/>
      <c r="L21" s="13">
        <f>$L$5</f>
        <v>5</v>
      </c>
      <c r="M21" s="12">
        <f>J21*L21*$K$6</f>
        <v>16464.032156250003</v>
      </c>
      <c r="O21" s="71">
        <v>25.3</v>
      </c>
      <c r="P21" s="72">
        <v>10</v>
      </c>
      <c r="R21" s="47">
        <f t="shared" si="0"/>
        <v>0.7112700049191715</v>
      </c>
    </row>
    <row r="22" spans="1:18" ht="11.25">
      <c r="A22" s="14"/>
      <c r="B22" s="15"/>
      <c r="C22" s="50"/>
      <c r="D22" s="34"/>
      <c r="E22" s="35"/>
      <c r="F22" s="35"/>
      <c r="G22" s="42"/>
      <c r="H22" s="19"/>
      <c r="I22" s="18"/>
      <c r="J22" s="17"/>
      <c r="K22" s="17"/>
      <c r="L22" s="19"/>
      <c r="M22" s="17"/>
      <c r="N22" s="15"/>
      <c r="O22" s="73"/>
      <c r="P22" s="74"/>
      <c r="Q22" s="14"/>
      <c r="R22" s="14"/>
    </row>
    <row r="23" spans="1:18" ht="11.25">
      <c r="A23" s="5">
        <v>13</v>
      </c>
      <c r="B23" s="6" t="s">
        <v>21</v>
      </c>
      <c r="C23" s="2" t="s">
        <v>45</v>
      </c>
      <c r="D23" s="30"/>
      <c r="E23" s="31">
        <v>6</v>
      </c>
      <c r="F23" s="36"/>
      <c r="G23" s="40">
        <v>100</v>
      </c>
      <c r="H23" s="23"/>
      <c r="I23" s="8">
        <f aca="true" t="shared" si="1" ref="I23:I30">(D23*$F$5)+(E23*$E$5)+F23</f>
        <v>25.799999999999997</v>
      </c>
      <c r="J23" s="12">
        <f aca="true" t="shared" si="2" ref="J23:J30">I23*$J$5</f>
        <v>309.59999999999997</v>
      </c>
      <c r="K23" s="12"/>
      <c r="L23" s="13">
        <f aca="true" t="shared" si="3" ref="L23:L30">$L$5</f>
        <v>5</v>
      </c>
      <c r="M23" s="12">
        <f aca="true" t="shared" si="4" ref="M23:M30">J23*L23*$K$6</f>
        <v>1975.68385875</v>
      </c>
      <c r="O23" s="71">
        <v>9.8</v>
      </c>
      <c r="P23" s="72">
        <v>6.8</v>
      </c>
      <c r="Q23" s="2"/>
      <c r="R23" s="47">
        <f t="shared" si="0"/>
        <v>2.5809209344060418</v>
      </c>
    </row>
    <row r="24" spans="1:18" ht="11.25">
      <c r="A24" s="5">
        <v>14</v>
      </c>
      <c r="B24" s="6" t="s">
        <v>17</v>
      </c>
      <c r="C24" s="2" t="s">
        <v>45</v>
      </c>
      <c r="D24" s="30"/>
      <c r="E24" s="31">
        <v>1</v>
      </c>
      <c r="F24" s="36"/>
      <c r="G24" s="40">
        <v>150</v>
      </c>
      <c r="H24" s="23"/>
      <c r="I24" s="8">
        <f t="shared" si="1"/>
        <v>4.3</v>
      </c>
      <c r="J24" s="12">
        <f t="shared" si="2"/>
        <v>51.599999999999994</v>
      </c>
      <c r="K24" s="12"/>
      <c r="L24" s="13">
        <f t="shared" si="3"/>
        <v>5</v>
      </c>
      <c r="M24" s="12">
        <f t="shared" si="4"/>
        <v>329.28064312500004</v>
      </c>
      <c r="O24" s="71">
        <v>9.8</v>
      </c>
      <c r="P24" s="72">
        <v>6.8</v>
      </c>
      <c r="R24" s="47">
        <f t="shared" si="0"/>
        <v>0.6436915037895441</v>
      </c>
    </row>
    <row r="25" spans="1:18" ht="11.25">
      <c r="A25" s="5">
        <v>15</v>
      </c>
      <c r="B25" s="6" t="s">
        <v>18</v>
      </c>
      <c r="C25" s="2" t="s">
        <v>45</v>
      </c>
      <c r="D25" s="30"/>
      <c r="E25" s="31">
        <v>1</v>
      </c>
      <c r="F25" s="36"/>
      <c r="G25" s="40">
        <v>150</v>
      </c>
      <c r="H25" s="23"/>
      <c r="I25" s="8">
        <f t="shared" si="1"/>
        <v>4.3</v>
      </c>
      <c r="J25" s="12">
        <f t="shared" si="2"/>
        <v>51.599999999999994</v>
      </c>
      <c r="K25" s="12"/>
      <c r="L25" s="13">
        <f t="shared" si="3"/>
        <v>5</v>
      </c>
      <c r="M25" s="12">
        <f t="shared" si="4"/>
        <v>329.28064312500004</v>
      </c>
      <c r="O25" s="71">
        <v>9.8</v>
      </c>
      <c r="P25" s="72">
        <v>6.8</v>
      </c>
      <c r="R25" s="47">
        <f t="shared" si="0"/>
        <v>0.6436915037895441</v>
      </c>
    </row>
    <row r="26" spans="1:18" ht="11.25">
      <c r="A26" s="5">
        <v>16</v>
      </c>
      <c r="B26" s="6" t="s">
        <v>14</v>
      </c>
      <c r="C26" s="2" t="s">
        <v>45</v>
      </c>
      <c r="D26" s="30"/>
      <c r="E26" s="31"/>
      <c r="F26" s="36"/>
      <c r="G26" s="40">
        <v>100</v>
      </c>
      <c r="H26" s="23"/>
      <c r="I26" s="8">
        <f t="shared" si="1"/>
        <v>0</v>
      </c>
      <c r="J26" s="12">
        <f t="shared" si="2"/>
        <v>0</v>
      </c>
      <c r="K26" s="12"/>
      <c r="L26" s="13">
        <f t="shared" si="3"/>
        <v>5</v>
      </c>
      <c r="M26" s="12">
        <f t="shared" si="4"/>
        <v>0</v>
      </c>
      <c r="O26" s="71">
        <v>9.8</v>
      </c>
      <c r="P26" s="72">
        <v>6.8</v>
      </c>
      <c r="R26" s="47">
        <f t="shared" si="0"/>
        <v>0</v>
      </c>
    </row>
    <row r="27" spans="1:18" ht="11.25">
      <c r="A27" s="5">
        <v>17</v>
      </c>
      <c r="B27" s="6" t="s">
        <v>15</v>
      </c>
      <c r="C27" s="2" t="s">
        <v>45</v>
      </c>
      <c r="D27" s="32"/>
      <c r="E27" s="33"/>
      <c r="F27" s="36">
        <v>3</v>
      </c>
      <c r="G27" s="40">
        <v>150</v>
      </c>
      <c r="H27" s="23"/>
      <c r="I27" s="8">
        <f t="shared" si="1"/>
        <v>3</v>
      </c>
      <c r="J27" s="12">
        <f t="shared" si="2"/>
        <v>36</v>
      </c>
      <c r="K27" s="12"/>
      <c r="L27" s="13">
        <f t="shared" si="3"/>
        <v>5</v>
      </c>
      <c r="M27" s="12">
        <f t="shared" si="4"/>
        <v>229.73068125000003</v>
      </c>
      <c r="O27" s="71">
        <v>9.8</v>
      </c>
      <c r="P27" s="72">
        <v>6.8</v>
      </c>
      <c r="R27" s="47">
        <f t="shared" si="0"/>
        <v>0.44908709566712385</v>
      </c>
    </row>
    <row r="28" spans="1:18" ht="11.25">
      <c r="A28" s="5">
        <v>18</v>
      </c>
      <c r="B28" s="6" t="s">
        <v>16</v>
      </c>
      <c r="C28" s="2" t="s">
        <v>45</v>
      </c>
      <c r="D28" s="32"/>
      <c r="E28" s="33"/>
      <c r="F28" s="36">
        <v>3</v>
      </c>
      <c r="G28" s="40">
        <v>150</v>
      </c>
      <c r="H28" s="23"/>
      <c r="I28" s="8">
        <f t="shared" si="1"/>
        <v>3</v>
      </c>
      <c r="J28" s="12">
        <f t="shared" si="2"/>
        <v>36</v>
      </c>
      <c r="K28" s="12"/>
      <c r="L28" s="13">
        <f t="shared" si="3"/>
        <v>5</v>
      </c>
      <c r="M28" s="12">
        <f t="shared" si="4"/>
        <v>229.73068125000003</v>
      </c>
      <c r="O28" s="71">
        <v>9.8</v>
      </c>
      <c r="P28" s="72">
        <v>6.8</v>
      </c>
      <c r="R28" s="47">
        <f t="shared" si="0"/>
        <v>0.44908709566712385</v>
      </c>
    </row>
    <row r="29" spans="1:18" ht="11.25">
      <c r="A29" s="5">
        <v>19</v>
      </c>
      <c r="B29" s="6" t="s">
        <v>22</v>
      </c>
      <c r="C29" s="2" t="s">
        <v>45</v>
      </c>
      <c r="D29" s="32"/>
      <c r="E29" s="33"/>
      <c r="F29" s="36">
        <v>5</v>
      </c>
      <c r="G29" s="40">
        <v>100</v>
      </c>
      <c r="H29" s="23"/>
      <c r="I29" s="8">
        <f t="shared" si="1"/>
        <v>5</v>
      </c>
      <c r="J29" s="12">
        <f t="shared" si="2"/>
        <v>60</v>
      </c>
      <c r="K29" s="12"/>
      <c r="L29" s="13">
        <f t="shared" si="3"/>
        <v>5</v>
      </c>
      <c r="M29" s="12">
        <f t="shared" si="4"/>
        <v>382.88446875000005</v>
      </c>
      <c r="O29" s="71">
        <v>9.8</v>
      </c>
      <c r="P29" s="72">
        <v>6.8</v>
      </c>
      <c r="R29" s="47">
        <f t="shared" si="0"/>
        <v>0.5001784756600858</v>
      </c>
    </row>
    <row r="30" spans="1:18" ht="11.25">
      <c r="A30" s="5">
        <v>20</v>
      </c>
      <c r="B30" s="6" t="s">
        <v>23</v>
      </c>
      <c r="C30" s="2" t="s">
        <v>45</v>
      </c>
      <c r="D30" s="32"/>
      <c r="E30" s="33"/>
      <c r="F30" s="36">
        <v>1</v>
      </c>
      <c r="G30" s="40">
        <v>500</v>
      </c>
      <c r="H30" s="23"/>
      <c r="I30" s="8">
        <f t="shared" si="1"/>
        <v>1</v>
      </c>
      <c r="J30" s="12">
        <f t="shared" si="2"/>
        <v>12</v>
      </c>
      <c r="K30" s="12"/>
      <c r="L30" s="13">
        <f t="shared" si="3"/>
        <v>5</v>
      </c>
      <c r="M30" s="12">
        <f t="shared" si="4"/>
        <v>76.57689375000001</v>
      </c>
      <c r="O30" s="71">
        <v>9.8</v>
      </c>
      <c r="P30" s="72">
        <v>6.8</v>
      </c>
      <c r="R30" s="47">
        <f t="shared" si="0"/>
        <v>0.49731572252154355</v>
      </c>
    </row>
    <row r="31" spans="4:18" ht="12" thickBot="1">
      <c r="D31" s="37"/>
      <c r="E31" s="38"/>
      <c r="F31" s="39"/>
      <c r="G31" s="43"/>
      <c r="H31" s="23"/>
      <c r="I31" s="8"/>
      <c r="J31" s="12"/>
      <c r="K31" s="12"/>
      <c r="L31" s="13"/>
      <c r="M31" s="12"/>
      <c r="O31" s="71"/>
      <c r="P31" s="72"/>
      <c r="R31" s="47">
        <f t="shared" si="0"/>
        <v>0</v>
      </c>
    </row>
    <row r="32" spans="1:18" ht="11.25">
      <c r="A32" s="14"/>
      <c r="B32" s="15"/>
      <c r="C32" s="50"/>
      <c r="D32" s="19"/>
      <c r="E32" s="19"/>
      <c r="F32" s="19"/>
      <c r="G32" s="19"/>
      <c r="H32" s="19"/>
      <c r="I32" s="18"/>
      <c r="J32" s="17"/>
      <c r="K32" s="17"/>
      <c r="L32" s="19"/>
      <c r="M32" s="17"/>
      <c r="N32" s="15"/>
      <c r="O32" s="20"/>
      <c r="P32" s="20"/>
      <c r="Q32" s="14"/>
      <c r="R32" s="52"/>
    </row>
    <row r="33" spans="10:18" ht="16.5" thickBot="1">
      <c r="J33" s="26"/>
      <c r="K33" s="26"/>
      <c r="L33" s="68"/>
      <c r="M33" s="81" t="s">
        <v>28</v>
      </c>
      <c r="N33" s="81"/>
      <c r="O33" s="81"/>
      <c r="P33" s="81"/>
      <c r="R33" s="53">
        <f>SUM(R8:R31)</f>
        <v>274.52675900777086</v>
      </c>
    </row>
    <row r="34" spans="4:18" ht="14.25" thickBot="1" thickTop="1">
      <c r="D34" s="82"/>
      <c r="E34" s="82"/>
      <c r="F34" s="82"/>
      <c r="G34" s="82"/>
      <c r="H34" s="82"/>
      <c r="I34" s="83"/>
      <c r="J34" s="69"/>
      <c r="K34" s="69"/>
      <c r="L34" s="69"/>
      <c r="R34" s="48"/>
    </row>
    <row r="35" spans="3:12" ht="11.25">
      <c r="C35" s="27"/>
      <c r="J35" s="21"/>
      <c r="K35" s="21"/>
      <c r="L35" s="21"/>
    </row>
    <row r="36" spans="2:3" ht="11.25">
      <c r="B36" s="59"/>
      <c r="C36" s="36"/>
    </row>
    <row r="38" spans="1:2" ht="18">
      <c r="A38" s="67"/>
      <c r="B38" s="66" t="s">
        <v>47</v>
      </c>
    </row>
    <row r="39" spans="1:2" ht="18">
      <c r="A39" s="67"/>
      <c r="B39" s="66" t="s">
        <v>48</v>
      </c>
    </row>
    <row r="41" spans="1:2" ht="18">
      <c r="A41" s="67"/>
      <c r="B41" s="66"/>
    </row>
    <row r="42" spans="1:2" ht="18">
      <c r="A42" s="67"/>
      <c r="B42" s="66"/>
    </row>
    <row r="43" spans="1:2" ht="18">
      <c r="A43" s="67"/>
      <c r="B43" s="66"/>
    </row>
    <row r="45" spans="1:2" ht="18">
      <c r="A45" s="67"/>
      <c r="B45" s="66"/>
    </row>
    <row r="47" spans="1:2" ht="18">
      <c r="A47" s="67"/>
      <c r="B47" s="66"/>
    </row>
  </sheetData>
  <sheetProtection/>
  <mergeCells count="7">
    <mergeCell ref="O1:P1"/>
    <mergeCell ref="O3:P3"/>
    <mergeCell ref="A3:B3"/>
    <mergeCell ref="M33:P33"/>
    <mergeCell ref="D34:I34"/>
    <mergeCell ref="O2:P2"/>
    <mergeCell ref="O4:P4"/>
  </mergeCells>
  <printOptions gridLines="1"/>
  <pageMargins left="0.5" right="0.5" top="0.5" bottom="0.5" header="0.5" footer="0.5"/>
  <pageSetup horizontalDpi="600" verticalDpi="600" orientation="landscape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Synergetic Data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J. Escobar</dc:creator>
  <cp:keywords/>
  <dc:description/>
  <cp:lastModifiedBy>Miguel Escobar</cp:lastModifiedBy>
  <cp:lastPrinted>2006-08-11T17:32:21Z</cp:lastPrinted>
  <dcterms:created xsi:type="dcterms:W3CDTF">2006-08-09T20:56:17Z</dcterms:created>
  <dcterms:modified xsi:type="dcterms:W3CDTF">2016-06-16T17:06:54Z</dcterms:modified>
  <cp:category/>
  <cp:version/>
  <cp:contentType/>
  <cp:contentStatus/>
</cp:coreProperties>
</file>